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'1кв'!$A$1:$E$51</definedName>
    <definedName name="_xlnm.Print_Area" localSheetId="1">'2кв'!$A$1:$E$49</definedName>
    <definedName name="_xlnm.Print_Area" localSheetId="2">'3кв'!$A$1:$E$50</definedName>
    <definedName name="_xlnm.Print_Area" localSheetId="3">'4кв'!$A$1:$E$49</definedName>
    <definedName name="_xlnm.Print_Area" localSheetId="4">отчет!$A$1:$C$39</definedName>
  </definedNames>
  <calcPr calcId="152511"/>
</workbook>
</file>

<file path=xl/calcChain.xml><?xml version="1.0" encoding="utf-8"?>
<calcChain xmlns="http://schemas.openxmlformats.org/spreadsheetml/2006/main">
  <c r="C21" i="26" l="1"/>
  <c r="C17" i="26"/>
  <c r="C18" i="26"/>
  <c r="C20" i="26"/>
  <c r="C14" i="26"/>
  <c r="C15" i="26"/>
  <c r="C16" i="26"/>
  <c r="C13" i="26"/>
  <c r="C10" i="26"/>
  <c r="C9" i="26"/>
  <c r="C11" i="26" s="1"/>
  <c r="C8" i="26"/>
  <c r="C6" i="26"/>
  <c r="C27" i="26"/>
  <c r="C22" i="26" l="1"/>
  <c r="B49" i="25"/>
  <c r="B44" i="25"/>
  <c r="B47" i="25"/>
  <c r="E25" i="25"/>
  <c r="E23" i="25"/>
  <c r="E21" i="25"/>
  <c r="E27" i="25" l="1"/>
  <c r="B48" i="25" s="1"/>
  <c r="B50" i="24"/>
  <c r="B44" i="24" l="1"/>
  <c r="E25" i="24"/>
  <c r="B48" i="24" l="1"/>
  <c r="E23" i="24"/>
  <c r="E21" i="24"/>
  <c r="B47" i="23"/>
  <c r="E23" i="23"/>
  <c r="E21" i="23"/>
  <c r="E27" i="23" l="1"/>
  <c r="B48" i="23" s="1"/>
  <c r="E27" i="24"/>
  <c r="B49" i="24" s="1"/>
  <c r="E26" i="22"/>
  <c r="E25" i="22"/>
  <c r="B49" i="22" l="1"/>
  <c r="E23" i="22"/>
  <c r="E21" i="22"/>
  <c r="E29" i="22" l="1"/>
  <c r="B50" i="22"/>
  <c r="B51" i="22" s="1"/>
  <c r="B44" i="23" s="1"/>
  <c r="B49" i="23" s="1"/>
</calcChain>
</file>

<file path=xl/sharedStrings.xml><?xml version="1.0" encoding="utf-8"?>
<sst xmlns="http://schemas.openxmlformats.org/spreadsheetml/2006/main" count="275" uniqueCount="103">
  <si>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</si>
  <si>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</si>
  <si>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</si>
  <si>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</si>
  <si>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</si>
  <si>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</si>
  <si>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</si>
  <si>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</si>
  <si>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</si>
  <si>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</si>
  <si>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</si>
  <si>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</si>
  <si>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</si>
  <si>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</si>
  <si>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</si>
  <si>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</si>
  <si>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</si>
  <si>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</si>
  <si>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</si>
  <si>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</si>
  <si>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</si>
  <si>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</si>
  <si>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Линейная, д. 15а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</si>
  <si>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Солянниковой Ирины Николаевны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</si>
  <si>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№13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</si>
  <si>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№15а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</si>
  <si>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Стоимость материалов</t>
  </si>
  <si>
    <t>руб.</t>
  </si>
  <si>
    <t xml:space="preserve">Стоимость 3/
сметная стоимость 4 выполненной работы (оказанной услуги) за единицу, кол-во ч/часов
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</si>
  <si>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Солянниковой И.Н.</t>
    </r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</si>
  <si>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</si>
  <si>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 от 01.04.2016 г.</t>
    </r>
  </si>
  <si>
    <t>Расходы по содержанию и тек.ремонту, руб.</t>
  </si>
  <si>
    <t xml:space="preserve">определена приложением № 9 к договору </t>
  </si>
  <si>
    <t xml:space="preserve">Информация для собственников: </t>
  </si>
  <si>
    <t>Sдома=1640,6 м2</t>
  </si>
  <si>
    <t>Оплачено, руб</t>
  </si>
  <si>
    <t xml:space="preserve">Общехозяйственные расходы </t>
  </si>
  <si>
    <t xml:space="preserve">Итого остаток на конец  квартала </t>
  </si>
  <si>
    <t xml:space="preserve">Остаток на начало квартала </t>
  </si>
  <si>
    <t>ИТОГО, руб.</t>
  </si>
  <si>
    <t>1 квартал</t>
  </si>
  <si>
    <t xml:space="preserve">Услуги по содержанию многоквартирного дома </t>
  </si>
  <si>
    <t xml:space="preserve">Оплачено за размещение оборудования ТТК </t>
  </si>
  <si>
    <t xml:space="preserve">Дератизация и дезинсекция </t>
  </si>
  <si>
    <t>по заявке собственников</t>
  </si>
  <si>
    <t>Предъявлено населению 110740,5 руб.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</si>
  <si>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</si>
  <si>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</si>
  <si>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</si>
  <si>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</si>
  <si>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заделка поврежденных участков на кровле,замер примыкания(кв23)</t>
  </si>
  <si>
    <t>Ремонт почтового ящика,крепеж</t>
  </si>
  <si>
    <t>март</t>
  </si>
  <si>
    <t>ч/ч</t>
  </si>
  <si>
    <t xml:space="preserve">           2. Всего за период с "01" 01 2023 г. по "31" 03 2023 г. выполнено работ (оказано услуг) на общую сумму восемьдесят девять  тысяч восемьсот восемнадцать рублей 16 копеек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</si>
  <si>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</si>
  <si>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</si>
  <si>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</si>
  <si>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</si>
  <si>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</si>
  <si>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</si>
  <si>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Поверка, ремонт ОПУ</t>
  </si>
  <si>
    <t xml:space="preserve">           2. Всего за период с "01" 04 2023 г. по "30" 06 2023 г. выполнено работ (оказано услуг) на общую сумму сто две тысячи двести восемьдесят семь рублей 49 копеек</t>
  </si>
  <si>
    <t>заделка швов бокового примыкания шиферной кровли (кв7)</t>
  </si>
  <si>
    <t>июль</t>
  </si>
  <si>
    <t xml:space="preserve">           2. Всего за период с "01" 07 2023 г. по "30" 09 2023 г. выполнено работ (оказано услуг) на общую сумму сто тысяч четыреста девяносто два рубля 16 копеек</t>
  </si>
  <si>
    <t>Предъявлено населению 120244,54</t>
  </si>
  <si>
    <t>Оплачено администрацией кв.14</t>
  </si>
  <si>
    <t>за 4 квартал 2023 года</t>
  </si>
  <si>
    <t>31.12.2023 г.</t>
  </si>
  <si>
    <t>4 квартал</t>
  </si>
  <si>
    <t>Частичный ремонт шиферной кровли (кв.11)</t>
  </si>
  <si>
    <t>ноябрь</t>
  </si>
  <si>
    <t xml:space="preserve">           2. Всего за период с "01" 10 2023 г. по "31" 12 2023 г. выполнено работ (оказано услуг) на общую сумму сто тысяч сто шестьдесят шесть рублей 35 копеек.</t>
  </si>
  <si>
    <t>Предъявлено населению 123930,9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</si>
  <si>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</si>
  <si>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</si>
  <si>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</si>
  <si>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</si>
  <si>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</si>
  <si>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</si>
  <si>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администрацией</t>
  </si>
  <si>
    <t>Итого доходов:</t>
  </si>
  <si>
    <t>Расходы:</t>
  </si>
  <si>
    <t xml:space="preserve">Дератизация, дезинсекция 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</si>
  <si>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</si>
  <si>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</si>
  <si>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</si>
  <si>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</si>
  <si>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</si>
  <si>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</si>
  <si>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</si>
  <si>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</si>
  <si>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</si>
  <si>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</si>
  <si>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</si>
  <si>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</si>
  <si>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</si>
  <si>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Линейная, д. 15а</t>
  </si>
  <si>
    <t>Начислено всего 465656,44</t>
  </si>
  <si>
    <t xml:space="preserve">   * Поверка ОДПУ</t>
  </si>
  <si>
    <t>Непредвиденные работы 7,5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</si>
</sst>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\ _₽"/>
    <numFmt numFmtId="166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4" fillId="0" borderId="0"/>
    <xf numFmtId="0" fontId="15" fillId="0" borderId="0"/>
    <xf numFmtId="0" fontId="16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43" fontId="4" fillId="0" borderId="0" xfId="1" applyFont="1"/>
    <xf numFmtId="0" fontId="13" fillId="0" borderId="0" xfId="0" applyFont="1"/>
    <xf numFmtId="43" fontId="4" fillId="0" borderId="0" xfId="0" applyNumberFormat="1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39" fontId="7" fillId="0" borderId="0" xfId="0" applyNumberFormat="1" applyFont="1"/>
    <xf numFmtId="39" fontId="7" fillId="0" borderId="0" xfId="1" applyNumberFormat="1" applyFont="1"/>
    <xf numFmtId="49" fontId="4" fillId="0" borderId="0" xfId="0" applyNumberFormat="1" applyFont="1" applyBorder="1" applyAlignment="1">
      <alignment wrapText="1"/>
    </xf>
    <xf numFmtId="43" fontId="11" fillId="0" borderId="4" xfId="0" applyNumberFormat="1" applyFont="1" applyBorder="1" applyAlignment="1">
      <alignment horizontal="center"/>
    </xf>
    <xf numFmtId="0" fontId="7" fillId="0" borderId="6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2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wrapText="1"/>
    </xf>
    <xf numFmtId="43" fontId="4" fillId="0" borderId="5" xfId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6" fontId="4" fillId="0" borderId="0" xfId="1" applyNumberFormat="1" applyFont="1" applyBorder="1"/>
    <xf numFmtId="0" fontId="3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8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6" fontId="3" fillId="0" borderId="0" xfId="1" applyNumberFormat="1" applyFont="1" applyBorder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0" zoomScaleSheetLayoutView="100" workbookViewId="0">
      <selection activeCell="D25" sqref="D25:D26"/>
    </sheetView>
  </sheetViews>
  <sheetFormatPr defaultColWidth="9.140625" defaultRowHeight="15" x14ac:dyDescent="0.25"/>
  <cols>
    <col min="1" max="1" width="32.5703125" style="2" customWidth="1"/>
    <col min="2" max="2" width="20.28515625" style="2" customWidth="1"/>
    <col min="3" max="3" width="14.42578125" style="2" customWidth="1"/>
    <col min="4" max="4" width="14.7109375" style="2" customWidth="1"/>
    <col min="5" max="5" width="14.140625" style="2" customWidth="1"/>
    <col min="6" max="6" width="9.140625" style="2"/>
    <col min="7" max="7" width="12.140625" style="2" bestFit="1" customWidth="1"/>
    <col min="8" max="16384" width="9.140625" style="2"/>
  </cols>
  <sheetData>
    <row r="1" spans="1:5" ht="15.75" x14ac:dyDescent="0.25">
      <c r="A1" s="41" t="s">
        <v>10</v>
      </c>
      <c r="B1" s="41"/>
      <c r="C1" s="41"/>
      <c r="D1" s="41"/>
      <c r="E1" s="41"/>
    </row>
    <row r="2" spans="1:5" ht="31.5" customHeight="1" x14ac:dyDescent="0.25">
      <c r="A2" s="42" t="s">
        <v>11</v>
      </c>
      <c r="B2" s="43"/>
      <c r="C2" s="43"/>
      <c r="D2" s="43"/>
      <c r="E2" s="43"/>
    </row>
    <row r="3" spans="1:5" x14ac:dyDescent="0.25">
      <c r="A3" s="44" t="s">
        <v>47</v>
      </c>
      <c r="B3" s="44"/>
      <c r="C3" s="44"/>
      <c r="D3" s="44"/>
      <c r="E3" s="44"/>
    </row>
    <row r="4" spans="1:5" s="1" customFormat="1" ht="15.6" customHeight="1" x14ac:dyDescent="0.25">
      <c r="A4" s="15" t="s">
        <v>12</v>
      </c>
      <c r="B4" s="4"/>
      <c r="C4" s="4"/>
      <c r="D4" s="45" t="s">
        <v>48</v>
      </c>
      <c r="E4" s="45"/>
    </row>
    <row r="5" spans="1:5" x14ac:dyDescent="0.25">
      <c r="A5" s="30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47" t="s">
        <v>22</v>
      </c>
      <c r="B7" s="47"/>
      <c r="C7" s="47"/>
      <c r="D7" s="47"/>
      <c r="E7" s="47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46" t="s">
        <v>23</v>
      </c>
      <c r="B9" s="46"/>
      <c r="C9" s="46"/>
      <c r="D9" s="46"/>
      <c r="E9" s="46"/>
    </row>
    <row r="10" spans="1:5" ht="24.75" customHeight="1" x14ac:dyDescent="0.25">
      <c r="A10" s="48" t="s">
        <v>13</v>
      </c>
      <c r="B10" s="49"/>
      <c r="C10" s="49"/>
      <c r="D10" s="49"/>
      <c r="E10" s="49"/>
    </row>
    <row r="11" spans="1:5" ht="29.25" customHeight="1" x14ac:dyDescent="0.25">
      <c r="A11" s="46" t="s">
        <v>31</v>
      </c>
      <c r="B11" s="46"/>
      <c r="C11" s="46"/>
      <c r="D11" s="46"/>
      <c r="E11" s="46"/>
    </row>
    <row r="12" spans="1:5" ht="21.6" customHeight="1" x14ac:dyDescent="0.25">
      <c r="A12" s="46" t="s">
        <v>20</v>
      </c>
      <c r="B12" s="46"/>
      <c r="C12" s="46"/>
      <c r="D12" s="46"/>
      <c r="E12" s="46"/>
    </row>
    <row r="13" spans="1:5" x14ac:dyDescent="0.25">
      <c r="A13" s="39" t="s">
        <v>2</v>
      </c>
      <c r="B13" s="40"/>
      <c r="C13" s="40"/>
      <c r="D13" s="40"/>
      <c r="E13" s="40"/>
    </row>
    <row r="14" spans="1:5" ht="18" customHeight="1" x14ac:dyDescent="0.25">
      <c r="A14" s="46" t="s">
        <v>49</v>
      </c>
      <c r="B14" s="46"/>
      <c r="C14" s="46"/>
      <c r="D14" s="46"/>
      <c r="E14" s="46"/>
    </row>
    <row r="15" spans="1:5" x14ac:dyDescent="0.25">
      <c r="A15" s="39" t="s">
        <v>14</v>
      </c>
      <c r="B15" s="40"/>
      <c r="C15" s="40"/>
      <c r="D15" s="40"/>
      <c r="E15" s="40"/>
    </row>
    <row r="16" spans="1:5" ht="28.5" customHeight="1" x14ac:dyDescent="0.25">
      <c r="A16" s="46" t="s">
        <v>15</v>
      </c>
      <c r="B16" s="46"/>
      <c r="C16" s="46"/>
      <c r="D16" s="46"/>
      <c r="E16" s="46"/>
    </row>
    <row r="17" spans="1:7" ht="55.9" customHeight="1" x14ac:dyDescent="0.25">
      <c r="A17" s="46" t="s">
        <v>24</v>
      </c>
      <c r="B17" s="46"/>
      <c r="C17" s="46"/>
      <c r="D17" s="46"/>
      <c r="E17" s="46"/>
    </row>
    <row r="18" spans="1:7" ht="31.5" customHeight="1" x14ac:dyDescent="0.25">
      <c r="A18" s="51" t="s">
        <v>25</v>
      </c>
      <c r="B18" s="51"/>
      <c r="C18" s="51"/>
      <c r="D18" s="51"/>
      <c r="E18" s="51"/>
    </row>
    <row r="19" spans="1:7" x14ac:dyDescent="0.25">
      <c r="A19" s="51"/>
      <c r="B19" s="51"/>
      <c r="C19" s="51"/>
      <c r="D19" s="51"/>
      <c r="E19" s="51"/>
      <c r="F19" s="2">
        <v>1640.6</v>
      </c>
      <c r="G19" s="2">
        <v>3</v>
      </c>
    </row>
    <row r="20" spans="1:7" ht="150" x14ac:dyDescent="0.25">
      <c r="A20" s="3" t="s">
        <v>7</v>
      </c>
      <c r="B20" s="3" t="s">
        <v>9</v>
      </c>
      <c r="C20" s="3" t="s">
        <v>3</v>
      </c>
      <c r="D20" s="3" t="s">
        <v>28</v>
      </c>
      <c r="E20" s="3" t="s">
        <v>8</v>
      </c>
    </row>
    <row r="21" spans="1:7" ht="38.25" x14ac:dyDescent="0.25">
      <c r="A21" s="16" t="s">
        <v>42</v>
      </c>
      <c r="B21" s="9" t="s">
        <v>33</v>
      </c>
      <c r="C21" s="3" t="s">
        <v>4</v>
      </c>
      <c r="D21" s="3">
        <v>14.04</v>
      </c>
      <c r="E21" s="8">
        <f>D21*F19*G19</f>
        <v>69102.071999999986</v>
      </c>
      <c r="G21" s="13"/>
    </row>
    <row r="22" spans="1:7" ht="25.5" x14ac:dyDescent="0.25">
      <c r="A22" s="7" t="s">
        <v>44</v>
      </c>
      <c r="B22" s="25" t="s">
        <v>45</v>
      </c>
      <c r="C22" s="3" t="s">
        <v>27</v>
      </c>
      <c r="D22" s="3"/>
      <c r="E22" s="8">
        <v>0</v>
      </c>
      <c r="G22" s="13"/>
    </row>
    <row r="23" spans="1:7" x14ac:dyDescent="0.25">
      <c r="A23" s="7" t="s">
        <v>37</v>
      </c>
      <c r="B23" s="9" t="s">
        <v>21</v>
      </c>
      <c r="C23" s="3" t="s">
        <v>4</v>
      </c>
      <c r="D23" s="3">
        <v>3.9</v>
      </c>
      <c r="E23" s="8">
        <f>D23*F19*G19</f>
        <v>19195.019999999997</v>
      </c>
      <c r="G23" s="13"/>
    </row>
    <row r="24" spans="1:7" x14ac:dyDescent="0.25">
      <c r="A24" s="26" t="s">
        <v>26</v>
      </c>
      <c r="B24" s="9" t="s">
        <v>41</v>
      </c>
      <c r="C24" s="17" t="s">
        <v>27</v>
      </c>
      <c r="D24" s="17"/>
      <c r="E24" s="8">
        <v>695.24</v>
      </c>
      <c r="G24" s="13"/>
    </row>
    <row r="25" spans="1:7" ht="38.25" customHeight="1" x14ac:dyDescent="0.25">
      <c r="A25" s="26" t="s">
        <v>51</v>
      </c>
      <c r="B25" s="9" t="s">
        <v>53</v>
      </c>
      <c r="C25" s="17" t="s">
        <v>54</v>
      </c>
      <c r="D25" s="17">
        <v>2.5</v>
      </c>
      <c r="E25" s="28">
        <f>D25*235.95</f>
        <v>589.875</v>
      </c>
      <c r="G25" s="13"/>
    </row>
    <row r="26" spans="1:7" x14ac:dyDescent="0.25">
      <c r="A26" s="26" t="s">
        <v>52</v>
      </c>
      <c r="B26" s="9" t="s">
        <v>53</v>
      </c>
      <c r="C26" s="17" t="s">
        <v>54</v>
      </c>
      <c r="D26" s="17">
        <v>1</v>
      </c>
      <c r="E26" s="28">
        <f>D26*235.95</f>
        <v>235.95</v>
      </c>
      <c r="G26" s="13"/>
    </row>
    <row r="27" spans="1:7" x14ac:dyDescent="0.25">
      <c r="A27" s="26"/>
      <c r="B27" s="9"/>
      <c r="C27" s="17"/>
      <c r="D27" s="17"/>
      <c r="E27" s="28"/>
      <c r="G27" s="13"/>
    </row>
    <row r="28" spans="1:7" x14ac:dyDescent="0.25">
      <c r="A28" s="27"/>
      <c r="B28" s="9"/>
      <c r="C28" s="17"/>
      <c r="D28" s="17"/>
      <c r="E28" s="28"/>
      <c r="G28" s="13"/>
    </row>
    <row r="29" spans="1:7" s="10" customFormat="1" x14ac:dyDescent="0.25">
      <c r="A29" s="22" t="s">
        <v>40</v>
      </c>
      <c r="B29" s="23"/>
      <c r="C29" s="23"/>
      <c r="D29" s="24"/>
      <c r="E29" s="21">
        <f>SUM(E21:E28)</f>
        <v>89818.156999999977</v>
      </c>
    </row>
    <row r="31" spans="1:7" ht="32.25" customHeight="1" x14ac:dyDescent="0.25">
      <c r="A31" s="52" t="s">
        <v>55</v>
      </c>
      <c r="B31" s="52"/>
      <c r="C31" s="52"/>
      <c r="D31" s="52"/>
      <c r="E31" s="52"/>
    </row>
    <row r="32" spans="1:7" ht="30.75" customHeight="1" x14ac:dyDescent="0.25">
      <c r="A32" s="46" t="s">
        <v>19</v>
      </c>
      <c r="B32" s="46"/>
      <c r="C32" s="46"/>
      <c r="D32" s="46"/>
      <c r="E32" s="46"/>
    </row>
    <row r="33" spans="1:7" x14ac:dyDescent="0.25">
      <c r="A33" s="46" t="s">
        <v>18</v>
      </c>
      <c r="B33" s="46"/>
      <c r="C33" s="46"/>
      <c r="D33" s="46"/>
      <c r="E33" s="46"/>
      <c r="F33" s="10"/>
      <c r="G33" s="10"/>
    </row>
    <row r="34" spans="1:7" x14ac:dyDescent="0.25">
      <c r="A34" s="46" t="s">
        <v>30</v>
      </c>
      <c r="B34" s="46"/>
      <c r="C34" s="46"/>
      <c r="D34" s="46"/>
      <c r="E34" s="46"/>
    </row>
    <row r="35" spans="1:7" x14ac:dyDescent="0.25">
      <c r="A35" s="46" t="s">
        <v>16</v>
      </c>
      <c r="B35" s="46"/>
      <c r="C35" s="46"/>
      <c r="D35" s="46"/>
      <c r="E35" s="46"/>
    </row>
    <row r="36" spans="1:7" x14ac:dyDescent="0.25">
      <c r="A36" s="50" t="s">
        <v>5</v>
      </c>
      <c r="B36" s="50"/>
      <c r="C36" s="50"/>
      <c r="D36" s="50"/>
      <c r="E36" s="50"/>
    </row>
    <row r="37" spans="1:7" x14ac:dyDescent="0.25">
      <c r="A37" s="46" t="s">
        <v>16</v>
      </c>
      <c r="B37" s="46"/>
      <c r="C37" s="46"/>
      <c r="D37" s="46"/>
      <c r="E37" s="46"/>
    </row>
    <row r="38" spans="1:7" x14ac:dyDescent="0.25">
      <c r="A38" s="53" t="s">
        <v>50</v>
      </c>
      <c r="B38" s="53"/>
      <c r="C38" s="53"/>
      <c r="D38" s="53"/>
      <c r="E38" s="5"/>
    </row>
    <row r="39" spans="1:7" x14ac:dyDescent="0.25">
      <c r="B39" s="54" t="s">
        <v>17</v>
      </c>
      <c r="C39" s="54"/>
      <c r="D39" s="54"/>
      <c r="E39" s="6" t="s">
        <v>6</v>
      </c>
    </row>
    <row r="40" spans="1:7" x14ac:dyDescent="0.25">
      <c r="A40" s="29"/>
      <c r="B40" s="29"/>
      <c r="C40" s="29"/>
      <c r="D40" s="29"/>
      <c r="E40" s="29"/>
    </row>
    <row r="41" spans="1:7" x14ac:dyDescent="0.25">
      <c r="A41" s="55" t="s">
        <v>29</v>
      </c>
      <c r="B41" s="55"/>
      <c r="C41" s="55"/>
      <c r="D41" s="55"/>
      <c r="E41" s="5"/>
    </row>
    <row r="42" spans="1:7" x14ac:dyDescent="0.25">
      <c r="B42" s="54" t="s">
        <v>17</v>
      </c>
      <c r="C42" s="54"/>
      <c r="D42" s="54"/>
      <c r="E42" s="6" t="s">
        <v>6</v>
      </c>
    </row>
    <row r="44" spans="1:7" x14ac:dyDescent="0.25">
      <c r="A44" s="2" t="s">
        <v>35</v>
      </c>
    </row>
    <row r="45" spans="1:7" x14ac:dyDescent="0.25">
      <c r="A45" s="10" t="s">
        <v>34</v>
      </c>
    </row>
    <row r="46" spans="1:7" x14ac:dyDescent="0.25">
      <c r="A46" s="2" t="s">
        <v>39</v>
      </c>
      <c r="B46" s="19">
        <v>-15102.53</v>
      </c>
    </row>
    <row r="47" spans="1:7" x14ac:dyDescent="0.25">
      <c r="A47" s="14" t="s">
        <v>46</v>
      </c>
      <c r="B47" s="11"/>
    </row>
    <row r="48" spans="1:7" x14ac:dyDescent="0.25">
      <c r="A48" s="2" t="s">
        <v>36</v>
      </c>
      <c r="B48" s="11">
        <v>110876.62</v>
      </c>
    </row>
    <row r="49" spans="1:2" ht="30" x14ac:dyDescent="0.25">
      <c r="A49" s="20" t="s">
        <v>43</v>
      </c>
      <c r="B49" s="11">
        <f>110*3</f>
        <v>330</v>
      </c>
    </row>
    <row r="50" spans="1:2" ht="30" x14ac:dyDescent="0.25">
      <c r="A50" s="31" t="s">
        <v>32</v>
      </c>
      <c r="B50" s="11">
        <f>E29</f>
        <v>89818.156999999977</v>
      </c>
    </row>
    <row r="51" spans="1:2" x14ac:dyDescent="0.25">
      <c r="A51" s="12" t="s">
        <v>38</v>
      </c>
      <c r="B51" s="18">
        <f>B46+B48+B49-B50</f>
        <v>6285.9330000000191</v>
      </c>
    </row>
    <row r="52" spans="1:2" x14ac:dyDescent="0.25">
      <c r="B52" s="13"/>
    </row>
  </sheetData>
  <mergeCells count="29">
    <mergeCell ref="A37:E37"/>
    <mergeCell ref="A38:D38"/>
    <mergeCell ref="B39:D39"/>
    <mergeCell ref="A41:D41"/>
    <mergeCell ref="B42:D42"/>
    <mergeCell ref="A36:E36"/>
    <mergeCell ref="A14:E14"/>
    <mergeCell ref="A15:E15"/>
    <mergeCell ref="A16:E16"/>
    <mergeCell ref="A17:E17"/>
    <mergeCell ref="A18:E18"/>
    <mergeCell ref="A19:E19"/>
    <mergeCell ref="A31:E31"/>
    <mergeCell ref="A32:E32"/>
    <mergeCell ref="A33:E33"/>
    <mergeCell ref="A34:E34"/>
    <mergeCell ref="A35:E35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0" zoomScaleSheetLayoutView="100" workbookViewId="0">
      <selection activeCell="D46" sqref="D46"/>
    </sheetView>
  </sheetViews>
  <sheetFormatPr defaultColWidth="9.140625" defaultRowHeight="15" x14ac:dyDescent="0.25"/>
  <cols>
    <col min="1" max="1" width="32.5703125" style="2" customWidth="1"/>
    <col min="2" max="2" width="20.28515625" style="2" customWidth="1"/>
    <col min="3" max="3" width="14.42578125" style="2" customWidth="1"/>
    <col min="4" max="4" width="14.7109375" style="2" customWidth="1"/>
    <col min="5" max="5" width="14.140625" style="2" customWidth="1"/>
    <col min="6" max="6" width="9.140625" style="2"/>
    <col min="7" max="7" width="12.140625" style="2" bestFit="1" customWidth="1"/>
    <col min="8" max="16384" width="9.140625" style="2"/>
  </cols>
  <sheetData>
    <row r="1" spans="1:5" ht="15.75" x14ac:dyDescent="0.25">
      <c r="A1" s="41" t="s">
        <v>10</v>
      </c>
      <c r="B1" s="41"/>
      <c r="C1" s="41"/>
      <c r="D1" s="41"/>
      <c r="E1" s="41"/>
    </row>
    <row r="2" spans="1:5" ht="31.5" customHeight="1" x14ac:dyDescent="0.25">
      <c r="A2" s="42" t="s">
        <v>11</v>
      </c>
      <c r="B2" s="43"/>
      <c r="C2" s="43"/>
      <c r="D2" s="43"/>
      <c r="E2" s="43"/>
    </row>
    <row r="3" spans="1:5" x14ac:dyDescent="0.25">
      <c r="A3" s="44" t="s">
        <v>56</v>
      </c>
      <c r="B3" s="44"/>
      <c r="C3" s="44"/>
      <c r="D3" s="44"/>
      <c r="E3" s="44"/>
    </row>
    <row r="4" spans="1:5" s="1" customFormat="1" ht="15.6" customHeight="1" x14ac:dyDescent="0.25">
      <c r="A4" s="15" t="s">
        <v>12</v>
      </c>
      <c r="B4" s="4"/>
      <c r="C4" s="4"/>
      <c r="D4" s="45" t="s">
        <v>57</v>
      </c>
      <c r="E4" s="45"/>
    </row>
    <row r="5" spans="1:5" x14ac:dyDescent="0.25">
      <c r="A5" s="33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47" t="s">
        <v>22</v>
      </c>
      <c r="B7" s="47"/>
      <c r="C7" s="47"/>
      <c r="D7" s="47"/>
      <c r="E7" s="47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46" t="s">
        <v>23</v>
      </c>
      <c r="B9" s="46"/>
      <c r="C9" s="46"/>
      <c r="D9" s="46"/>
      <c r="E9" s="46"/>
    </row>
    <row r="10" spans="1:5" ht="24.75" customHeight="1" x14ac:dyDescent="0.25">
      <c r="A10" s="48" t="s">
        <v>13</v>
      </c>
      <c r="B10" s="49"/>
      <c r="C10" s="49"/>
      <c r="D10" s="49"/>
      <c r="E10" s="49"/>
    </row>
    <row r="11" spans="1:5" ht="29.25" customHeight="1" x14ac:dyDescent="0.25">
      <c r="A11" s="46" t="s">
        <v>31</v>
      </c>
      <c r="B11" s="46"/>
      <c r="C11" s="46"/>
      <c r="D11" s="46"/>
      <c r="E11" s="46"/>
    </row>
    <row r="12" spans="1:5" ht="21.6" customHeight="1" x14ac:dyDescent="0.25">
      <c r="A12" s="46" t="s">
        <v>20</v>
      </c>
      <c r="B12" s="46"/>
      <c r="C12" s="46"/>
      <c r="D12" s="46"/>
      <c r="E12" s="46"/>
    </row>
    <row r="13" spans="1:5" x14ac:dyDescent="0.25">
      <c r="A13" s="39" t="s">
        <v>2</v>
      </c>
      <c r="B13" s="40"/>
      <c r="C13" s="40"/>
      <c r="D13" s="40"/>
      <c r="E13" s="40"/>
    </row>
    <row r="14" spans="1:5" ht="18" customHeight="1" x14ac:dyDescent="0.25">
      <c r="A14" s="46" t="s">
        <v>49</v>
      </c>
      <c r="B14" s="46"/>
      <c r="C14" s="46"/>
      <c r="D14" s="46"/>
      <c r="E14" s="46"/>
    </row>
    <row r="15" spans="1:5" x14ac:dyDescent="0.25">
      <c r="A15" s="39" t="s">
        <v>14</v>
      </c>
      <c r="B15" s="40"/>
      <c r="C15" s="40"/>
      <c r="D15" s="40"/>
      <c r="E15" s="40"/>
    </row>
    <row r="16" spans="1:5" ht="28.5" customHeight="1" x14ac:dyDescent="0.25">
      <c r="A16" s="46" t="s">
        <v>15</v>
      </c>
      <c r="B16" s="46"/>
      <c r="C16" s="46"/>
      <c r="D16" s="46"/>
      <c r="E16" s="46"/>
    </row>
    <row r="17" spans="1:7" ht="55.9" customHeight="1" x14ac:dyDescent="0.25">
      <c r="A17" s="46" t="s">
        <v>24</v>
      </c>
      <c r="B17" s="46"/>
      <c r="C17" s="46"/>
      <c r="D17" s="46"/>
      <c r="E17" s="46"/>
    </row>
    <row r="18" spans="1:7" ht="31.5" customHeight="1" x14ac:dyDescent="0.25">
      <c r="A18" s="51" t="s">
        <v>25</v>
      </c>
      <c r="B18" s="51"/>
      <c r="C18" s="51"/>
      <c r="D18" s="51"/>
      <c r="E18" s="51"/>
    </row>
    <row r="19" spans="1:7" x14ac:dyDescent="0.25">
      <c r="A19" s="51"/>
      <c r="B19" s="51"/>
      <c r="C19" s="51"/>
      <c r="D19" s="51"/>
      <c r="E19" s="51"/>
      <c r="F19" s="2">
        <v>1640.6</v>
      </c>
      <c r="G19" s="2">
        <v>3</v>
      </c>
    </row>
    <row r="20" spans="1:7" ht="150" x14ac:dyDescent="0.25">
      <c r="A20" s="3" t="s">
        <v>7</v>
      </c>
      <c r="B20" s="3" t="s">
        <v>9</v>
      </c>
      <c r="C20" s="3" t="s">
        <v>3</v>
      </c>
      <c r="D20" s="3" t="s">
        <v>28</v>
      </c>
      <c r="E20" s="3" t="s">
        <v>8</v>
      </c>
    </row>
    <row r="21" spans="1:7" ht="38.25" x14ac:dyDescent="0.25">
      <c r="A21" s="16" t="s">
        <v>42</v>
      </c>
      <c r="B21" s="9" t="s">
        <v>33</v>
      </c>
      <c r="C21" s="3" t="s">
        <v>4</v>
      </c>
      <c r="D21" s="3">
        <v>14.04</v>
      </c>
      <c r="E21" s="8">
        <f>D21*F19*G19</f>
        <v>69102.071999999986</v>
      </c>
      <c r="G21" s="13"/>
    </row>
    <row r="22" spans="1:7" ht="25.5" x14ac:dyDescent="0.25">
      <c r="A22" s="7" t="s">
        <v>44</v>
      </c>
      <c r="B22" s="25" t="s">
        <v>45</v>
      </c>
      <c r="C22" s="3" t="s">
        <v>27</v>
      </c>
      <c r="D22" s="3"/>
      <c r="E22" s="8">
        <v>0</v>
      </c>
      <c r="G22" s="13"/>
    </row>
    <row r="23" spans="1:7" x14ac:dyDescent="0.25">
      <c r="A23" s="7" t="s">
        <v>37</v>
      </c>
      <c r="B23" s="9" t="s">
        <v>21</v>
      </c>
      <c r="C23" s="3" t="s">
        <v>4</v>
      </c>
      <c r="D23" s="3">
        <v>3.9</v>
      </c>
      <c r="E23" s="8">
        <f>D23*F19*G19</f>
        <v>19195.019999999997</v>
      </c>
      <c r="G23" s="13"/>
    </row>
    <row r="24" spans="1:7" x14ac:dyDescent="0.25">
      <c r="A24" s="26" t="s">
        <v>26</v>
      </c>
      <c r="B24" s="9" t="s">
        <v>58</v>
      </c>
      <c r="C24" s="17" t="s">
        <v>27</v>
      </c>
      <c r="D24" s="17"/>
      <c r="E24" s="8">
        <v>0</v>
      </c>
      <c r="G24" s="13"/>
    </row>
    <row r="25" spans="1:7" x14ac:dyDescent="0.25">
      <c r="A25" s="35" t="s">
        <v>62</v>
      </c>
      <c r="B25" s="9" t="s">
        <v>58</v>
      </c>
      <c r="C25" s="17" t="s">
        <v>27</v>
      </c>
      <c r="D25" s="17"/>
      <c r="E25" s="28">
        <v>13990.4</v>
      </c>
      <c r="G25" s="13"/>
    </row>
    <row r="26" spans="1:7" x14ac:dyDescent="0.25">
      <c r="A26" s="27"/>
      <c r="B26" s="9"/>
      <c r="C26" s="17"/>
      <c r="D26" s="17"/>
      <c r="E26" s="28"/>
      <c r="G26" s="13"/>
    </row>
    <row r="27" spans="1:7" s="10" customFormat="1" x14ac:dyDescent="0.25">
      <c r="A27" s="22" t="s">
        <v>40</v>
      </c>
      <c r="B27" s="23"/>
      <c r="C27" s="23"/>
      <c r="D27" s="24"/>
      <c r="E27" s="21">
        <f>SUM(E21:E26)</f>
        <v>102287.49199999997</v>
      </c>
    </row>
    <row r="29" spans="1:7" ht="32.25" customHeight="1" x14ac:dyDescent="0.25">
      <c r="A29" s="52" t="s">
        <v>63</v>
      </c>
      <c r="B29" s="52"/>
      <c r="C29" s="52"/>
      <c r="D29" s="52"/>
      <c r="E29" s="52"/>
    </row>
    <row r="30" spans="1:7" ht="30.75" customHeight="1" x14ac:dyDescent="0.25">
      <c r="A30" s="46" t="s">
        <v>19</v>
      </c>
      <c r="B30" s="46"/>
      <c r="C30" s="46"/>
      <c r="D30" s="46"/>
      <c r="E30" s="46"/>
    </row>
    <row r="31" spans="1:7" x14ac:dyDescent="0.25">
      <c r="A31" s="46" t="s">
        <v>18</v>
      </c>
      <c r="B31" s="46"/>
      <c r="C31" s="46"/>
      <c r="D31" s="46"/>
      <c r="E31" s="46"/>
      <c r="F31" s="10"/>
      <c r="G31" s="10"/>
    </row>
    <row r="32" spans="1:7" x14ac:dyDescent="0.25">
      <c r="A32" s="46" t="s">
        <v>30</v>
      </c>
      <c r="B32" s="46"/>
      <c r="C32" s="46"/>
      <c r="D32" s="46"/>
      <c r="E32" s="46"/>
    </row>
    <row r="33" spans="1:5" x14ac:dyDescent="0.25">
      <c r="A33" s="46" t="s">
        <v>16</v>
      </c>
      <c r="B33" s="46"/>
      <c r="C33" s="46"/>
      <c r="D33" s="46"/>
      <c r="E33" s="46"/>
    </row>
    <row r="34" spans="1:5" x14ac:dyDescent="0.25">
      <c r="A34" s="50" t="s">
        <v>5</v>
      </c>
      <c r="B34" s="50"/>
      <c r="C34" s="50"/>
      <c r="D34" s="50"/>
      <c r="E34" s="50"/>
    </row>
    <row r="35" spans="1:5" x14ac:dyDescent="0.25">
      <c r="A35" s="46" t="s">
        <v>16</v>
      </c>
      <c r="B35" s="46"/>
      <c r="C35" s="46"/>
      <c r="D35" s="46"/>
      <c r="E35" s="46"/>
    </row>
    <row r="36" spans="1:5" x14ac:dyDescent="0.25">
      <c r="A36" s="53" t="s">
        <v>50</v>
      </c>
      <c r="B36" s="53"/>
      <c r="C36" s="53"/>
      <c r="D36" s="53"/>
      <c r="E36" s="5"/>
    </row>
    <row r="37" spans="1:5" x14ac:dyDescent="0.25">
      <c r="B37" s="54" t="s">
        <v>17</v>
      </c>
      <c r="C37" s="54"/>
      <c r="D37" s="54"/>
      <c r="E37" s="6" t="s">
        <v>6</v>
      </c>
    </row>
    <row r="38" spans="1:5" x14ac:dyDescent="0.25">
      <c r="A38" s="32"/>
      <c r="B38" s="32"/>
      <c r="C38" s="32"/>
      <c r="D38" s="32"/>
      <c r="E38" s="32"/>
    </row>
    <row r="39" spans="1:5" x14ac:dyDescent="0.25">
      <c r="A39" s="55" t="s">
        <v>29</v>
      </c>
      <c r="B39" s="55"/>
      <c r="C39" s="55"/>
      <c r="D39" s="55"/>
      <c r="E39" s="5"/>
    </row>
    <row r="40" spans="1:5" x14ac:dyDescent="0.25">
      <c r="B40" s="54" t="s">
        <v>17</v>
      </c>
      <c r="C40" s="54"/>
      <c r="D40" s="54"/>
      <c r="E40" s="6" t="s">
        <v>6</v>
      </c>
    </row>
    <row r="42" spans="1:5" x14ac:dyDescent="0.25">
      <c r="A42" s="2" t="s">
        <v>35</v>
      </c>
    </row>
    <row r="43" spans="1:5" x14ac:dyDescent="0.25">
      <c r="A43" s="10" t="s">
        <v>34</v>
      </c>
    </row>
    <row r="44" spans="1:5" x14ac:dyDescent="0.25">
      <c r="A44" s="2" t="s">
        <v>39</v>
      </c>
      <c r="B44" s="19">
        <f>'1кв'!B51</f>
        <v>6285.9330000000191</v>
      </c>
    </row>
    <row r="45" spans="1:5" x14ac:dyDescent="0.25">
      <c r="A45" s="14" t="s">
        <v>46</v>
      </c>
      <c r="B45" s="11"/>
    </row>
    <row r="46" spans="1:5" x14ac:dyDescent="0.25">
      <c r="A46" s="2" t="s">
        <v>36</v>
      </c>
      <c r="B46" s="11">
        <v>129592.82</v>
      </c>
    </row>
    <row r="47" spans="1:5" ht="30" x14ac:dyDescent="0.25">
      <c r="A47" s="20" t="s">
        <v>43</v>
      </c>
      <c r="B47" s="11">
        <f>110*3</f>
        <v>330</v>
      </c>
    </row>
    <row r="48" spans="1:5" ht="30" x14ac:dyDescent="0.25">
      <c r="A48" s="34" t="s">
        <v>32</v>
      </c>
      <c r="B48" s="11">
        <f>E27</f>
        <v>102287.49199999997</v>
      </c>
    </row>
    <row r="49" spans="1:2" x14ac:dyDescent="0.25">
      <c r="A49" s="12" t="s">
        <v>38</v>
      </c>
      <c r="B49" s="18">
        <f>B44+B46+B47-B48</f>
        <v>33921.261000000057</v>
      </c>
    </row>
    <row r="50" spans="1:2" x14ac:dyDescent="0.25">
      <c r="B50" s="13"/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4:E34"/>
    <mergeCell ref="A14:E14"/>
    <mergeCell ref="A15:E15"/>
    <mergeCell ref="A16:E16"/>
    <mergeCell ref="A17:E17"/>
    <mergeCell ref="A18:E18"/>
    <mergeCell ref="A19:E19"/>
    <mergeCell ref="A29:E29"/>
    <mergeCell ref="A30:E30"/>
    <mergeCell ref="A31:E31"/>
    <mergeCell ref="A32:E32"/>
    <mergeCell ref="A33:E33"/>
    <mergeCell ref="A35:E35"/>
    <mergeCell ref="A36:D36"/>
    <mergeCell ref="B37:D37"/>
    <mergeCell ref="A39:D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19" zoomScaleSheetLayoutView="100" workbookViewId="0">
      <selection activeCell="B51" sqref="B51"/>
    </sheetView>
  </sheetViews>
  <sheetFormatPr defaultColWidth="9.140625" defaultRowHeight="15" x14ac:dyDescent="0.25"/>
  <cols>
    <col min="1" max="1" width="32.5703125" style="2" customWidth="1"/>
    <col min="2" max="2" width="20.28515625" style="2" customWidth="1"/>
    <col min="3" max="3" width="14.42578125" style="2" customWidth="1"/>
    <col min="4" max="4" width="14.7109375" style="2" customWidth="1"/>
    <col min="5" max="5" width="14.140625" style="2" customWidth="1"/>
    <col min="6" max="6" width="9.140625" style="2"/>
    <col min="7" max="7" width="12.140625" style="2" bestFit="1" customWidth="1"/>
    <col min="8" max="16384" width="9.140625" style="2"/>
  </cols>
  <sheetData>
    <row r="1" spans="1:5" ht="15.75" x14ac:dyDescent="0.25">
      <c r="A1" s="41" t="s">
        <v>10</v>
      </c>
      <c r="B1" s="41"/>
      <c r="C1" s="41"/>
      <c r="D1" s="41"/>
      <c r="E1" s="41"/>
    </row>
    <row r="2" spans="1:5" ht="31.5" customHeight="1" x14ac:dyDescent="0.25">
      <c r="A2" s="42" t="s">
        <v>11</v>
      </c>
      <c r="B2" s="43"/>
      <c r="C2" s="43"/>
      <c r="D2" s="43"/>
      <c r="E2" s="43"/>
    </row>
    <row r="3" spans="1:5" x14ac:dyDescent="0.25">
      <c r="A3" s="44" t="s">
        <v>59</v>
      </c>
      <c r="B3" s="44"/>
      <c r="C3" s="44"/>
      <c r="D3" s="44"/>
      <c r="E3" s="44"/>
    </row>
    <row r="4" spans="1:5" s="1" customFormat="1" ht="15.6" customHeight="1" x14ac:dyDescent="0.25">
      <c r="A4" s="15" t="s">
        <v>12</v>
      </c>
      <c r="B4" s="4"/>
      <c r="C4" s="4"/>
      <c r="D4" s="45" t="s">
        <v>60</v>
      </c>
      <c r="E4" s="45"/>
    </row>
    <row r="5" spans="1:5" x14ac:dyDescent="0.25">
      <c r="A5" s="33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47" t="s">
        <v>22</v>
      </c>
      <c r="B7" s="47"/>
      <c r="C7" s="47"/>
      <c r="D7" s="47"/>
      <c r="E7" s="47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46" t="s">
        <v>23</v>
      </c>
      <c r="B9" s="46"/>
      <c r="C9" s="46"/>
      <c r="D9" s="46"/>
      <c r="E9" s="46"/>
    </row>
    <row r="10" spans="1:5" ht="24.75" customHeight="1" x14ac:dyDescent="0.25">
      <c r="A10" s="48" t="s">
        <v>13</v>
      </c>
      <c r="B10" s="49"/>
      <c r="C10" s="49"/>
      <c r="D10" s="49"/>
      <c r="E10" s="49"/>
    </row>
    <row r="11" spans="1:5" ht="29.25" customHeight="1" x14ac:dyDescent="0.25">
      <c r="A11" s="46" t="s">
        <v>31</v>
      </c>
      <c r="B11" s="46"/>
      <c r="C11" s="46"/>
      <c r="D11" s="46"/>
      <c r="E11" s="46"/>
    </row>
    <row r="12" spans="1:5" ht="21.6" customHeight="1" x14ac:dyDescent="0.25">
      <c r="A12" s="46" t="s">
        <v>20</v>
      </c>
      <c r="B12" s="46"/>
      <c r="C12" s="46"/>
      <c r="D12" s="46"/>
      <c r="E12" s="46"/>
    </row>
    <row r="13" spans="1:5" x14ac:dyDescent="0.25">
      <c r="A13" s="39" t="s">
        <v>2</v>
      </c>
      <c r="B13" s="40"/>
      <c r="C13" s="40"/>
      <c r="D13" s="40"/>
      <c r="E13" s="40"/>
    </row>
    <row r="14" spans="1:5" ht="18" customHeight="1" x14ac:dyDescent="0.25">
      <c r="A14" s="46" t="s">
        <v>49</v>
      </c>
      <c r="B14" s="46"/>
      <c r="C14" s="46"/>
      <c r="D14" s="46"/>
      <c r="E14" s="46"/>
    </row>
    <row r="15" spans="1:5" x14ac:dyDescent="0.25">
      <c r="A15" s="39" t="s">
        <v>14</v>
      </c>
      <c r="B15" s="40"/>
      <c r="C15" s="40"/>
      <c r="D15" s="40"/>
      <c r="E15" s="40"/>
    </row>
    <row r="16" spans="1:5" ht="28.5" customHeight="1" x14ac:dyDescent="0.25">
      <c r="A16" s="46" t="s">
        <v>15</v>
      </c>
      <c r="B16" s="46"/>
      <c r="C16" s="46"/>
      <c r="D16" s="46"/>
      <c r="E16" s="46"/>
    </row>
    <row r="17" spans="1:7" ht="55.9" customHeight="1" x14ac:dyDescent="0.25">
      <c r="A17" s="46" t="s">
        <v>24</v>
      </c>
      <c r="B17" s="46"/>
      <c r="C17" s="46"/>
      <c r="D17" s="46"/>
      <c r="E17" s="46"/>
    </row>
    <row r="18" spans="1:7" ht="31.5" customHeight="1" x14ac:dyDescent="0.25">
      <c r="A18" s="51" t="s">
        <v>25</v>
      </c>
      <c r="B18" s="51"/>
      <c r="C18" s="51"/>
      <c r="D18" s="51"/>
      <c r="E18" s="51"/>
    </row>
    <row r="19" spans="1:7" x14ac:dyDescent="0.25">
      <c r="A19" s="51"/>
      <c r="B19" s="51"/>
      <c r="C19" s="51"/>
      <c r="D19" s="51"/>
      <c r="E19" s="51"/>
      <c r="F19" s="2">
        <v>1640.6</v>
      </c>
      <c r="G19" s="2">
        <v>3</v>
      </c>
    </row>
    <row r="20" spans="1:7" ht="150" x14ac:dyDescent="0.25">
      <c r="A20" s="3" t="s">
        <v>7</v>
      </c>
      <c r="B20" s="3" t="s">
        <v>9</v>
      </c>
      <c r="C20" s="3" t="s">
        <v>3</v>
      </c>
      <c r="D20" s="3" t="s">
        <v>28</v>
      </c>
      <c r="E20" s="3" t="s">
        <v>8</v>
      </c>
    </row>
    <row r="21" spans="1:7" ht="38.25" x14ac:dyDescent="0.25">
      <c r="A21" s="16" t="s">
        <v>42</v>
      </c>
      <c r="B21" s="9" t="s">
        <v>33</v>
      </c>
      <c r="C21" s="3" t="s">
        <v>4</v>
      </c>
      <c r="D21" s="3">
        <v>15.71</v>
      </c>
      <c r="E21" s="8">
        <f>D21*F19*G19</f>
        <v>77321.478000000003</v>
      </c>
      <c r="G21" s="13"/>
    </row>
    <row r="22" spans="1:7" ht="25.5" x14ac:dyDescent="0.25">
      <c r="A22" s="7" t="s">
        <v>44</v>
      </c>
      <c r="B22" s="25" t="s">
        <v>45</v>
      </c>
      <c r="C22" s="3" t="s">
        <v>27</v>
      </c>
      <c r="D22" s="3"/>
      <c r="E22" s="8">
        <v>0</v>
      </c>
      <c r="G22" s="13"/>
    </row>
    <row r="23" spans="1:7" x14ac:dyDescent="0.25">
      <c r="A23" s="7" t="s">
        <v>37</v>
      </c>
      <c r="B23" s="9" t="s">
        <v>21</v>
      </c>
      <c r="C23" s="3" t="s">
        <v>4</v>
      </c>
      <c r="D23" s="3">
        <v>4.3600000000000003</v>
      </c>
      <c r="E23" s="8">
        <f>D23*F19*G19</f>
        <v>21459.048000000003</v>
      </c>
      <c r="G23" s="13"/>
    </row>
    <row r="24" spans="1:7" x14ac:dyDescent="0.25">
      <c r="A24" s="26" t="s">
        <v>26</v>
      </c>
      <c r="B24" s="9" t="s">
        <v>61</v>
      </c>
      <c r="C24" s="17" t="s">
        <v>27</v>
      </c>
      <c r="D24" s="17"/>
      <c r="E24" s="8">
        <v>1451.56</v>
      </c>
      <c r="G24" s="13"/>
    </row>
    <row r="25" spans="1:7" ht="30.75" customHeight="1" x14ac:dyDescent="0.25">
      <c r="A25" s="26" t="s">
        <v>64</v>
      </c>
      <c r="B25" s="9" t="s">
        <v>65</v>
      </c>
      <c r="C25" s="17" t="s">
        <v>54</v>
      </c>
      <c r="D25" s="17">
        <v>1</v>
      </c>
      <c r="E25" s="28">
        <f>D25*260.07</f>
        <v>260.07</v>
      </c>
      <c r="G25" s="13"/>
    </row>
    <row r="26" spans="1:7" x14ac:dyDescent="0.25">
      <c r="A26" s="27"/>
      <c r="B26" s="9"/>
      <c r="C26" s="17"/>
      <c r="D26" s="17"/>
      <c r="E26" s="28"/>
      <c r="G26" s="13"/>
    </row>
    <row r="27" spans="1:7" s="10" customFormat="1" x14ac:dyDescent="0.25">
      <c r="A27" s="22" t="s">
        <v>40</v>
      </c>
      <c r="B27" s="23"/>
      <c r="C27" s="23"/>
      <c r="D27" s="24"/>
      <c r="E27" s="21">
        <f>SUM(E21:E26)</f>
        <v>100492.15600000002</v>
      </c>
    </row>
    <row r="29" spans="1:7" ht="32.25" customHeight="1" x14ac:dyDescent="0.25">
      <c r="A29" s="52" t="s">
        <v>66</v>
      </c>
      <c r="B29" s="52"/>
      <c r="C29" s="52"/>
      <c r="D29" s="52"/>
      <c r="E29" s="52"/>
    </row>
    <row r="30" spans="1:7" ht="30.75" customHeight="1" x14ac:dyDescent="0.25">
      <c r="A30" s="46" t="s">
        <v>19</v>
      </c>
      <c r="B30" s="46"/>
      <c r="C30" s="46"/>
      <c r="D30" s="46"/>
      <c r="E30" s="46"/>
    </row>
    <row r="31" spans="1:7" x14ac:dyDescent="0.25">
      <c r="A31" s="46" t="s">
        <v>18</v>
      </c>
      <c r="B31" s="46"/>
      <c r="C31" s="46"/>
      <c r="D31" s="46"/>
      <c r="E31" s="46"/>
      <c r="F31" s="10"/>
      <c r="G31" s="10"/>
    </row>
    <row r="32" spans="1:7" x14ac:dyDescent="0.25">
      <c r="A32" s="46" t="s">
        <v>30</v>
      </c>
      <c r="B32" s="46"/>
      <c r="C32" s="46"/>
      <c r="D32" s="46"/>
      <c r="E32" s="46"/>
    </row>
    <row r="33" spans="1:5" x14ac:dyDescent="0.25">
      <c r="A33" s="46" t="s">
        <v>16</v>
      </c>
      <c r="B33" s="46"/>
      <c r="C33" s="46"/>
      <c r="D33" s="46"/>
      <c r="E33" s="46"/>
    </row>
    <row r="34" spans="1:5" x14ac:dyDescent="0.25">
      <c r="A34" s="50" t="s">
        <v>5</v>
      </c>
      <c r="B34" s="50"/>
      <c r="C34" s="50"/>
      <c r="D34" s="50"/>
      <c r="E34" s="50"/>
    </row>
    <row r="35" spans="1:5" x14ac:dyDescent="0.25">
      <c r="A35" s="46" t="s">
        <v>16</v>
      </c>
      <c r="B35" s="46"/>
      <c r="C35" s="46"/>
      <c r="D35" s="46"/>
      <c r="E35" s="46"/>
    </row>
    <row r="36" spans="1:5" x14ac:dyDescent="0.25">
      <c r="A36" s="53" t="s">
        <v>50</v>
      </c>
      <c r="B36" s="53"/>
      <c r="C36" s="53"/>
      <c r="D36" s="53"/>
      <c r="E36" s="5"/>
    </row>
    <row r="37" spans="1:5" x14ac:dyDescent="0.25">
      <c r="B37" s="54" t="s">
        <v>17</v>
      </c>
      <c r="C37" s="54"/>
      <c r="D37" s="54"/>
      <c r="E37" s="6" t="s">
        <v>6</v>
      </c>
    </row>
    <row r="38" spans="1:5" x14ac:dyDescent="0.25">
      <c r="A38" s="32"/>
      <c r="B38" s="32"/>
      <c r="C38" s="32"/>
      <c r="D38" s="32"/>
      <c r="E38" s="32"/>
    </row>
    <row r="39" spans="1:5" x14ac:dyDescent="0.25">
      <c r="A39" s="55" t="s">
        <v>29</v>
      </c>
      <c r="B39" s="55"/>
      <c r="C39" s="55"/>
      <c r="D39" s="55"/>
      <c r="E39" s="5"/>
    </row>
    <row r="40" spans="1:5" x14ac:dyDescent="0.25">
      <c r="B40" s="54" t="s">
        <v>17</v>
      </c>
      <c r="C40" s="54"/>
      <c r="D40" s="54"/>
      <c r="E40" s="6" t="s">
        <v>6</v>
      </c>
    </row>
    <row r="42" spans="1:5" x14ac:dyDescent="0.25">
      <c r="A42" s="2" t="s">
        <v>35</v>
      </c>
    </row>
    <row r="43" spans="1:5" x14ac:dyDescent="0.25">
      <c r="A43" s="10" t="s">
        <v>34</v>
      </c>
    </row>
    <row r="44" spans="1:5" x14ac:dyDescent="0.25">
      <c r="A44" s="2" t="s">
        <v>39</v>
      </c>
      <c r="B44" s="19">
        <f>'2кв'!B49</f>
        <v>33921.261000000057</v>
      </c>
    </row>
    <row r="45" spans="1:5" x14ac:dyDescent="0.25">
      <c r="A45" s="14" t="s">
        <v>67</v>
      </c>
      <c r="B45" s="11"/>
    </row>
    <row r="46" spans="1:5" x14ac:dyDescent="0.25">
      <c r="A46" s="2" t="s">
        <v>36</v>
      </c>
      <c r="B46" s="11">
        <v>117791.61</v>
      </c>
    </row>
    <row r="47" spans="1:5" x14ac:dyDescent="0.25">
      <c r="A47" s="2" t="s">
        <v>68</v>
      </c>
      <c r="B47" s="11">
        <v>3686.36</v>
      </c>
    </row>
    <row r="48" spans="1:5" ht="30" x14ac:dyDescent="0.25">
      <c r="A48" s="20" t="s">
        <v>43</v>
      </c>
      <c r="B48" s="11">
        <f>110*3</f>
        <v>330</v>
      </c>
    </row>
    <row r="49" spans="1:2" ht="30" x14ac:dyDescent="0.25">
      <c r="A49" s="34" t="s">
        <v>32</v>
      </c>
      <c r="B49" s="11">
        <f>E27</f>
        <v>100492.15600000002</v>
      </c>
    </row>
    <row r="50" spans="1:2" x14ac:dyDescent="0.25">
      <c r="A50" s="12" t="s">
        <v>38</v>
      </c>
      <c r="B50" s="18">
        <f>B44+B46+B48+B47-B49</f>
        <v>55237.075000000012</v>
      </c>
    </row>
    <row r="51" spans="1:2" x14ac:dyDescent="0.25">
      <c r="B51" s="13"/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4:E34"/>
    <mergeCell ref="A14:E14"/>
    <mergeCell ref="A15:E15"/>
    <mergeCell ref="A16:E16"/>
    <mergeCell ref="A17:E17"/>
    <mergeCell ref="A18:E18"/>
    <mergeCell ref="A19:E19"/>
    <mergeCell ref="A29:E29"/>
    <mergeCell ref="A30:E30"/>
    <mergeCell ref="A31:E31"/>
    <mergeCell ref="A32:E32"/>
    <mergeCell ref="A33:E33"/>
    <mergeCell ref="A35:E35"/>
    <mergeCell ref="A36:D36"/>
    <mergeCell ref="B37:D37"/>
    <mergeCell ref="A39:D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1" zoomScaleSheetLayoutView="100" workbookViewId="0">
      <selection activeCell="A47" sqref="A47"/>
    </sheetView>
  </sheetViews>
  <sheetFormatPr defaultColWidth="9.140625" defaultRowHeight="15" x14ac:dyDescent="0.25"/>
  <cols>
    <col min="1" max="1" width="32.5703125" style="2" customWidth="1"/>
    <col min="2" max="2" width="20.28515625" style="2" customWidth="1"/>
    <col min="3" max="3" width="14.42578125" style="2" customWidth="1"/>
    <col min="4" max="4" width="14.7109375" style="2" customWidth="1"/>
    <col min="5" max="5" width="14.140625" style="2" customWidth="1"/>
    <col min="6" max="6" width="9.140625" style="2"/>
    <col min="7" max="7" width="12.140625" style="2" bestFit="1" customWidth="1"/>
    <col min="8" max="16384" width="9.140625" style="2"/>
  </cols>
  <sheetData>
    <row r="1" spans="1:5" ht="15.75" x14ac:dyDescent="0.25">
      <c r="A1" s="41" t="s">
        <v>10</v>
      </c>
      <c r="B1" s="41"/>
      <c r="C1" s="41"/>
      <c r="D1" s="41"/>
      <c r="E1" s="41"/>
    </row>
    <row r="2" spans="1:5" ht="31.5" customHeight="1" x14ac:dyDescent="0.25">
      <c r="A2" s="42" t="s">
        <v>11</v>
      </c>
      <c r="B2" s="43"/>
      <c r="C2" s="43"/>
      <c r="D2" s="43"/>
      <c r="E2" s="43"/>
    </row>
    <row r="3" spans="1:5" x14ac:dyDescent="0.25">
      <c r="A3" s="44" t="s">
        <v>69</v>
      </c>
      <c r="B3" s="44"/>
      <c r="C3" s="44"/>
      <c r="D3" s="44"/>
      <c r="E3" s="44"/>
    </row>
    <row r="4" spans="1:5" s="1" customFormat="1" ht="15.6" customHeight="1" x14ac:dyDescent="0.25">
      <c r="A4" s="15" t="s">
        <v>12</v>
      </c>
      <c r="B4" s="4"/>
      <c r="C4" s="4"/>
      <c r="D4" s="56"/>
      <c r="E4" s="56" t="s">
        <v>70</v>
      </c>
    </row>
    <row r="5" spans="1:5" x14ac:dyDescent="0.25">
      <c r="A5" s="37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47" t="s">
        <v>22</v>
      </c>
      <c r="B7" s="47"/>
      <c r="C7" s="47"/>
      <c r="D7" s="47"/>
      <c r="E7" s="47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46" t="s">
        <v>23</v>
      </c>
      <c r="B9" s="46"/>
      <c r="C9" s="46"/>
      <c r="D9" s="46"/>
      <c r="E9" s="46"/>
    </row>
    <row r="10" spans="1:5" ht="24.75" customHeight="1" x14ac:dyDescent="0.25">
      <c r="A10" s="48" t="s">
        <v>13</v>
      </c>
      <c r="B10" s="49"/>
      <c r="C10" s="49"/>
      <c r="D10" s="49"/>
      <c r="E10" s="49"/>
    </row>
    <row r="11" spans="1:5" ht="29.25" customHeight="1" x14ac:dyDescent="0.25">
      <c r="A11" s="46" t="s">
        <v>31</v>
      </c>
      <c r="B11" s="46"/>
      <c r="C11" s="46"/>
      <c r="D11" s="46"/>
      <c r="E11" s="46"/>
    </row>
    <row r="12" spans="1:5" ht="21.6" customHeight="1" x14ac:dyDescent="0.25">
      <c r="A12" s="46" t="s">
        <v>20</v>
      </c>
      <c r="B12" s="46"/>
      <c r="C12" s="46"/>
      <c r="D12" s="46"/>
      <c r="E12" s="46"/>
    </row>
    <row r="13" spans="1:5" x14ac:dyDescent="0.25">
      <c r="A13" s="39" t="s">
        <v>2</v>
      </c>
      <c r="B13" s="40"/>
      <c r="C13" s="40"/>
      <c r="D13" s="40"/>
      <c r="E13" s="40"/>
    </row>
    <row r="14" spans="1:5" ht="18" customHeight="1" x14ac:dyDescent="0.25">
      <c r="A14" s="46" t="s">
        <v>49</v>
      </c>
      <c r="B14" s="46"/>
      <c r="C14" s="46"/>
      <c r="D14" s="46"/>
      <c r="E14" s="46"/>
    </row>
    <row r="15" spans="1:5" x14ac:dyDescent="0.25">
      <c r="A15" s="39" t="s">
        <v>14</v>
      </c>
      <c r="B15" s="40"/>
      <c r="C15" s="40"/>
      <c r="D15" s="40"/>
      <c r="E15" s="40"/>
    </row>
    <row r="16" spans="1:5" ht="28.5" customHeight="1" x14ac:dyDescent="0.25">
      <c r="A16" s="46" t="s">
        <v>15</v>
      </c>
      <c r="B16" s="46"/>
      <c r="C16" s="46"/>
      <c r="D16" s="46"/>
      <c r="E16" s="46"/>
    </row>
    <row r="17" spans="1:7" ht="55.9" customHeight="1" x14ac:dyDescent="0.25">
      <c r="A17" s="46" t="s">
        <v>24</v>
      </c>
      <c r="B17" s="46"/>
      <c r="C17" s="46"/>
      <c r="D17" s="46"/>
      <c r="E17" s="46"/>
    </row>
    <row r="18" spans="1:7" ht="31.5" customHeight="1" x14ac:dyDescent="0.25">
      <c r="A18" s="51" t="s">
        <v>25</v>
      </c>
      <c r="B18" s="51"/>
      <c r="C18" s="51"/>
      <c r="D18" s="51"/>
      <c r="E18" s="51"/>
    </row>
    <row r="19" spans="1:7" x14ac:dyDescent="0.25">
      <c r="A19" s="51"/>
      <c r="B19" s="51"/>
      <c r="C19" s="51"/>
      <c r="D19" s="51"/>
      <c r="E19" s="51"/>
      <c r="F19" s="2">
        <v>1640.6</v>
      </c>
      <c r="G19" s="2">
        <v>3</v>
      </c>
    </row>
    <row r="20" spans="1:7" ht="150" x14ac:dyDescent="0.25">
      <c r="A20" s="3" t="s">
        <v>7</v>
      </c>
      <c r="B20" s="3" t="s">
        <v>9</v>
      </c>
      <c r="C20" s="3" t="s">
        <v>3</v>
      </c>
      <c r="D20" s="3" t="s">
        <v>28</v>
      </c>
      <c r="E20" s="3" t="s">
        <v>8</v>
      </c>
    </row>
    <row r="21" spans="1:7" ht="38.25" x14ac:dyDescent="0.25">
      <c r="A21" s="16" t="s">
        <v>42</v>
      </c>
      <c r="B21" s="9" t="s">
        <v>33</v>
      </c>
      <c r="C21" s="3" t="s">
        <v>4</v>
      </c>
      <c r="D21" s="3">
        <v>15.71</v>
      </c>
      <c r="E21" s="8">
        <f>D21*F19*G19</f>
        <v>77321.478000000003</v>
      </c>
      <c r="G21" s="13"/>
    </row>
    <row r="22" spans="1:7" ht="25.5" x14ac:dyDescent="0.25">
      <c r="A22" s="7" t="s">
        <v>44</v>
      </c>
      <c r="B22" s="25" t="s">
        <v>45</v>
      </c>
      <c r="C22" s="3" t="s">
        <v>27</v>
      </c>
      <c r="D22" s="3"/>
      <c r="E22" s="8">
        <v>0</v>
      </c>
      <c r="G22" s="13"/>
    </row>
    <row r="23" spans="1:7" x14ac:dyDescent="0.25">
      <c r="A23" s="7" t="s">
        <v>37</v>
      </c>
      <c r="B23" s="9" t="s">
        <v>21</v>
      </c>
      <c r="C23" s="3" t="s">
        <v>4</v>
      </c>
      <c r="D23" s="3">
        <v>4.3600000000000003</v>
      </c>
      <c r="E23" s="8">
        <f>D23*F19*G19</f>
        <v>21459.048000000003</v>
      </c>
      <c r="G23" s="13"/>
    </row>
    <row r="24" spans="1:7" x14ac:dyDescent="0.25">
      <c r="A24" s="26" t="s">
        <v>26</v>
      </c>
      <c r="B24" s="9" t="s">
        <v>71</v>
      </c>
      <c r="C24" s="17" t="s">
        <v>27</v>
      </c>
      <c r="D24" s="17"/>
      <c r="E24" s="8">
        <v>605.61</v>
      </c>
      <c r="G24" s="13"/>
    </row>
    <row r="25" spans="1:7" ht="30.75" customHeight="1" x14ac:dyDescent="0.25">
      <c r="A25" s="26" t="s">
        <v>72</v>
      </c>
      <c r="B25" s="9" t="s">
        <v>73</v>
      </c>
      <c r="C25" s="17" t="s">
        <v>54</v>
      </c>
      <c r="D25" s="17">
        <v>3</v>
      </c>
      <c r="E25" s="28">
        <f>D25*260.07</f>
        <v>780.21</v>
      </c>
      <c r="G25" s="13"/>
    </row>
    <row r="26" spans="1:7" x14ac:dyDescent="0.25">
      <c r="A26" s="27"/>
      <c r="B26" s="9"/>
      <c r="C26" s="17"/>
      <c r="D26" s="17"/>
      <c r="E26" s="28"/>
      <c r="G26" s="13"/>
    </row>
    <row r="27" spans="1:7" s="10" customFormat="1" x14ac:dyDescent="0.25">
      <c r="A27" s="22" t="s">
        <v>40</v>
      </c>
      <c r="B27" s="23"/>
      <c r="C27" s="23"/>
      <c r="D27" s="24"/>
      <c r="E27" s="21">
        <f>SUM(E21:E26)</f>
        <v>100166.34600000002</v>
      </c>
    </row>
    <row r="29" spans="1:7" ht="32.25" customHeight="1" x14ac:dyDescent="0.25">
      <c r="A29" s="52" t="s">
        <v>74</v>
      </c>
      <c r="B29" s="52"/>
      <c r="C29" s="52"/>
      <c r="D29" s="52"/>
      <c r="E29" s="52"/>
    </row>
    <row r="30" spans="1:7" ht="30.75" customHeight="1" x14ac:dyDescent="0.25">
      <c r="A30" s="46" t="s">
        <v>19</v>
      </c>
      <c r="B30" s="46"/>
      <c r="C30" s="46"/>
      <c r="D30" s="46"/>
      <c r="E30" s="46"/>
    </row>
    <row r="31" spans="1:7" x14ac:dyDescent="0.25">
      <c r="A31" s="46" t="s">
        <v>18</v>
      </c>
      <c r="B31" s="46"/>
      <c r="C31" s="46"/>
      <c r="D31" s="46"/>
      <c r="E31" s="46"/>
      <c r="F31" s="10"/>
      <c r="G31" s="10"/>
    </row>
    <row r="32" spans="1:7" x14ac:dyDescent="0.25">
      <c r="A32" s="46" t="s">
        <v>30</v>
      </c>
      <c r="B32" s="46"/>
      <c r="C32" s="46"/>
      <c r="D32" s="46"/>
      <c r="E32" s="46"/>
    </row>
    <row r="33" spans="1:5" x14ac:dyDescent="0.25">
      <c r="A33" s="46" t="s">
        <v>16</v>
      </c>
      <c r="B33" s="46"/>
      <c r="C33" s="46"/>
      <c r="D33" s="46"/>
      <c r="E33" s="46"/>
    </row>
    <row r="34" spans="1:5" x14ac:dyDescent="0.25">
      <c r="A34" s="50" t="s">
        <v>5</v>
      </c>
      <c r="B34" s="50"/>
      <c r="C34" s="50"/>
      <c r="D34" s="50"/>
      <c r="E34" s="50"/>
    </row>
    <row r="35" spans="1:5" x14ac:dyDescent="0.25">
      <c r="A35" s="46" t="s">
        <v>16</v>
      </c>
      <c r="B35" s="46"/>
      <c r="C35" s="46"/>
      <c r="D35" s="46"/>
      <c r="E35" s="46"/>
    </row>
    <row r="36" spans="1:5" x14ac:dyDescent="0.25">
      <c r="A36" s="53" t="s">
        <v>50</v>
      </c>
      <c r="B36" s="53"/>
      <c r="C36" s="53"/>
      <c r="D36" s="53"/>
      <c r="E36" s="5"/>
    </row>
    <row r="37" spans="1:5" x14ac:dyDescent="0.25">
      <c r="B37" s="54" t="s">
        <v>17</v>
      </c>
      <c r="C37" s="54"/>
      <c r="D37" s="54"/>
      <c r="E37" s="6" t="s">
        <v>6</v>
      </c>
    </row>
    <row r="38" spans="1:5" x14ac:dyDescent="0.25">
      <c r="A38" s="36"/>
      <c r="B38" s="36"/>
      <c r="C38" s="36"/>
      <c r="D38" s="36"/>
      <c r="E38" s="36"/>
    </row>
    <row r="39" spans="1:5" x14ac:dyDescent="0.25">
      <c r="A39" s="55" t="s">
        <v>29</v>
      </c>
      <c r="B39" s="55"/>
      <c r="C39" s="55"/>
      <c r="D39" s="55"/>
      <c r="E39" s="5"/>
    </row>
    <row r="40" spans="1:5" x14ac:dyDescent="0.25">
      <c r="B40" s="54" t="s">
        <v>17</v>
      </c>
      <c r="C40" s="54"/>
      <c r="D40" s="54"/>
      <c r="E40" s="6" t="s">
        <v>6</v>
      </c>
    </row>
    <row r="42" spans="1:5" x14ac:dyDescent="0.25">
      <c r="A42" s="2" t="s">
        <v>35</v>
      </c>
    </row>
    <row r="43" spans="1:5" x14ac:dyDescent="0.25">
      <c r="A43" s="10" t="s">
        <v>34</v>
      </c>
    </row>
    <row r="44" spans="1:5" x14ac:dyDescent="0.25">
      <c r="A44" s="2" t="s">
        <v>39</v>
      </c>
      <c r="B44" s="19">
        <f>'3кв'!B50</f>
        <v>55237.075000000012</v>
      </c>
    </row>
    <row r="45" spans="1:5" x14ac:dyDescent="0.25">
      <c r="A45" s="14" t="s">
        <v>75</v>
      </c>
      <c r="B45" s="11"/>
    </row>
    <row r="46" spans="1:5" x14ac:dyDescent="0.25">
      <c r="A46" s="2" t="s">
        <v>36</v>
      </c>
      <c r="B46" s="11">
        <v>131248.21</v>
      </c>
    </row>
    <row r="47" spans="1:5" ht="30" x14ac:dyDescent="0.25">
      <c r="A47" s="20" t="s">
        <v>43</v>
      </c>
      <c r="B47" s="11">
        <f>110*3</f>
        <v>330</v>
      </c>
    </row>
    <row r="48" spans="1:5" ht="30" x14ac:dyDescent="0.25">
      <c r="A48" s="38" t="s">
        <v>32</v>
      </c>
      <c r="B48" s="11">
        <f>E27</f>
        <v>100166.34600000002</v>
      </c>
    </row>
    <row r="49" spans="1:2" x14ac:dyDescent="0.25">
      <c r="A49" s="12" t="s">
        <v>38</v>
      </c>
      <c r="B49" s="18">
        <f>B44+B46+B47-B48</f>
        <v>86648.938999999984</v>
      </c>
    </row>
    <row r="50" spans="1:2" x14ac:dyDescent="0.25">
      <c r="B50" s="13"/>
    </row>
  </sheetData>
  <mergeCells count="28">
    <mergeCell ref="A35:E35"/>
    <mergeCell ref="A36:D36"/>
    <mergeCell ref="B37:D37"/>
    <mergeCell ref="A39:D39"/>
    <mergeCell ref="B40:D40"/>
    <mergeCell ref="A29:E29"/>
    <mergeCell ref="A30:E30"/>
    <mergeCell ref="A31:E31"/>
    <mergeCell ref="A32:E32"/>
    <mergeCell ref="A33:E33"/>
    <mergeCell ref="A34:E34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7" zoomScaleSheetLayoutView="100" workbookViewId="0">
      <selection activeCell="F24" sqref="F24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7" t="s">
        <v>76</v>
      </c>
      <c r="B1" s="57"/>
      <c r="C1" s="57"/>
      <c r="D1" s="58"/>
    </row>
    <row r="2" spans="1:5" ht="15.75" x14ac:dyDescent="0.25">
      <c r="A2" s="59" t="s">
        <v>77</v>
      </c>
      <c r="B2" s="59"/>
      <c r="C2" s="59"/>
      <c r="D2" s="60"/>
    </row>
    <row r="3" spans="1:5" ht="15.75" x14ac:dyDescent="0.25">
      <c r="A3" s="59" t="s">
        <v>78</v>
      </c>
      <c r="B3" s="59"/>
      <c r="C3" s="59"/>
      <c r="D3" s="60"/>
    </row>
    <row r="4" spans="1:5" ht="15.75" x14ac:dyDescent="0.25">
      <c r="A4" s="57" t="s">
        <v>99</v>
      </c>
      <c r="B4" s="57"/>
      <c r="C4" s="57"/>
      <c r="D4" s="58"/>
    </row>
    <row r="5" spans="1:5" ht="15.75" x14ac:dyDescent="0.25">
      <c r="A5" s="61"/>
      <c r="B5" s="61"/>
      <c r="C5" s="61"/>
      <c r="D5" s="1"/>
    </row>
    <row r="6" spans="1:5" ht="15.75" x14ac:dyDescent="0.25">
      <c r="A6" s="60"/>
      <c r="B6" s="62" t="s">
        <v>79</v>
      </c>
      <c r="C6" s="63">
        <f>'1кв'!B46</f>
        <v>-15102.53</v>
      </c>
      <c r="D6" s="64"/>
    </row>
    <row r="7" spans="1:5" ht="15.75" x14ac:dyDescent="0.25">
      <c r="A7" s="65" t="s">
        <v>80</v>
      </c>
      <c r="B7" s="62" t="s">
        <v>100</v>
      </c>
      <c r="C7" s="63"/>
      <c r="D7" s="64"/>
    </row>
    <row r="8" spans="1:5" ht="15.75" x14ac:dyDescent="0.25">
      <c r="B8" s="66" t="s">
        <v>81</v>
      </c>
      <c r="C8" s="67">
        <f>'1кв'!B48+'2кв'!B46+'3кв'!B46+'4кв'!B46</f>
        <v>489509.26</v>
      </c>
      <c r="D8" s="68"/>
    </row>
    <row r="9" spans="1:5" ht="15.75" x14ac:dyDescent="0.25">
      <c r="B9" s="66" t="s">
        <v>82</v>
      </c>
      <c r="C9" s="67">
        <f>'3кв'!B47</f>
        <v>3686.36</v>
      </c>
      <c r="D9" s="68"/>
    </row>
    <row r="10" spans="1:5" ht="15.75" x14ac:dyDescent="0.25">
      <c r="B10" s="66" t="s">
        <v>43</v>
      </c>
      <c r="C10" s="67">
        <f>'1кв'!B49+'2кв'!B47+'3кв'!B48+'4кв'!B47</f>
        <v>1320</v>
      </c>
      <c r="D10" s="68"/>
    </row>
    <row r="11" spans="1:5" ht="15.75" x14ac:dyDescent="0.25">
      <c r="A11" s="69"/>
      <c r="B11" s="66" t="s">
        <v>83</v>
      </c>
      <c r="C11" s="70">
        <f>SUM(C8:C10)</f>
        <v>494515.62</v>
      </c>
      <c r="D11" s="64"/>
    </row>
    <row r="12" spans="1:5" ht="15.75" x14ac:dyDescent="0.25">
      <c r="A12" s="1"/>
      <c r="B12" s="71"/>
      <c r="C12" s="71"/>
      <c r="D12" s="72"/>
    </row>
    <row r="13" spans="1:5" ht="15.75" x14ac:dyDescent="0.25">
      <c r="A13" s="73" t="s">
        <v>84</v>
      </c>
      <c r="B13" s="16" t="s">
        <v>42</v>
      </c>
      <c r="C13" s="67">
        <f>'1кв'!E21+'2кв'!E21+'3кв'!E21+'4кв'!E21</f>
        <v>292847.09999999998</v>
      </c>
      <c r="D13" s="72"/>
    </row>
    <row r="14" spans="1:5" ht="15.75" x14ac:dyDescent="0.25">
      <c r="A14" s="1"/>
      <c r="B14" s="26" t="s">
        <v>85</v>
      </c>
      <c r="C14" s="67">
        <f>'1кв'!E22+'2кв'!E22+'3кв'!E22+'4кв'!E22</f>
        <v>0</v>
      </c>
      <c r="D14" s="72"/>
      <c r="E14" s="74"/>
    </row>
    <row r="15" spans="1:5" ht="15.75" x14ac:dyDescent="0.25">
      <c r="A15" s="73"/>
      <c r="B15" s="7" t="s">
        <v>37</v>
      </c>
      <c r="C15" s="67">
        <f>'1кв'!E23+'2кв'!E23+'3кв'!E23+'4кв'!E23</f>
        <v>81308.135999999999</v>
      </c>
      <c r="D15" s="72"/>
    </row>
    <row r="16" spans="1:5" ht="15.75" x14ac:dyDescent="0.25">
      <c r="A16" s="1"/>
      <c r="B16" s="7" t="s">
        <v>26</v>
      </c>
      <c r="C16" s="67">
        <f>'1кв'!E24+'2кв'!E24+'3кв'!E24+'4кв'!E24</f>
        <v>2752.4100000000003</v>
      </c>
      <c r="D16" s="72"/>
      <c r="E16" s="74"/>
    </row>
    <row r="17" spans="1:5" ht="15.75" x14ac:dyDescent="0.25">
      <c r="A17" s="73"/>
      <c r="B17" s="75" t="s">
        <v>102</v>
      </c>
      <c r="C17" s="67">
        <f>'1кв'!E25+'1кв'!E26+'3кв'!E25+'4кв'!E25</f>
        <v>1866.105</v>
      </c>
      <c r="D17" s="72"/>
    </row>
    <row r="18" spans="1:5" ht="15.75" x14ac:dyDescent="0.25">
      <c r="A18" s="73"/>
      <c r="B18" s="76" t="s">
        <v>86</v>
      </c>
      <c r="C18" s="67">
        <f>SUM(C20)</f>
        <v>13990.4</v>
      </c>
      <c r="D18" s="72"/>
    </row>
    <row r="19" spans="1:5" ht="15.75" x14ac:dyDescent="0.25">
      <c r="A19" s="73"/>
      <c r="B19" s="76" t="s">
        <v>87</v>
      </c>
      <c r="C19" s="67"/>
      <c r="D19" s="72"/>
    </row>
    <row r="20" spans="1:5" ht="15.75" x14ac:dyDescent="0.25">
      <c r="A20" s="73"/>
      <c r="B20" s="76" t="s">
        <v>101</v>
      </c>
      <c r="C20" s="67">
        <f>'2кв'!E25</f>
        <v>13990.4</v>
      </c>
      <c r="D20" s="72"/>
    </row>
    <row r="21" spans="1:5" ht="15.75" x14ac:dyDescent="0.25">
      <c r="A21" s="1"/>
      <c r="B21" s="77" t="s">
        <v>88</v>
      </c>
      <c r="C21" s="70">
        <f>SUM(C13:C18)</f>
        <v>392764.15099999995</v>
      </c>
      <c r="D21" s="72"/>
      <c r="E21" s="74"/>
    </row>
    <row r="22" spans="1:5" ht="15.75" x14ac:dyDescent="0.25">
      <c r="A22" s="1"/>
      <c r="B22" s="78" t="s">
        <v>89</v>
      </c>
      <c r="C22" s="70">
        <f>C6+C11-C21</f>
        <v>86648.939000000013</v>
      </c>
      <c r="D22" s="72"/>
    </row>
    <row r="23" spans="1:5" ht="15.75" x14ac:dyDescent="0.25">
      <c r="A23" s="1"/>
      <c r="B23" s="65"/>
      <c r="C23" s="65"/>
      <c r="D23" s="72"/>
    </row>
    <row r="24" spans="1:5" ht="15.75" x14ac:dyDescent="0.25">
      <c r="A24" s="1"/>
      <c r="B24" s="79" t="s">
        <v>90</v>
      </c>
      <c r="C24" s="79"/>
      <c r="D24" s="72"/>
    </row>
    <row r="25" spans="1:5" ht="15.75" x14ac:dyDescent="0.25">
      <c r="A25" s="1"/>
      <c r="B25" s="79" t="s">
        <v>91</v>
      </c>
      <c r="C25" s="80">
        <v>65125.35</v>
      </c>
      <c r="D25" s="72"/>
    </row>
    <row r="26" spans="1:5" ht="15.75" x14ac:dyDescent="0.25">
      <c r="A26" s="1"/>
      <c r="B26" s="81" t="s">
        <v>92</v>
      </c>
      <c r="C26" s="82">
        <v>43115.71</v>
      </c>
      <c r="D26" s="72"/>
    </row>
    <row r="27" spans="1:5" ht="15.75" x14ac:dyDescent="0.25">
      <c r="A27" s="1"/>
      <c r="B27" s="79" t="s">
        <v>93</v>
      </c>
      <c r="C27" s="83">
        <f>C26-C25</f>
        <v>-22009.64</v>
      </c>
      <c r="D27" s="72"/>
    </row>
    <row r="28" spans="1:5" ht="15.75" x14ac:dyDescent="0.25">
      <c r="A28" s="1"/>
      <c r="B28" s="65"/>
      <c r="C28" s="65"/>
      <c r="D28" s="72"/>
    </row>
    <row r="29" spans="1:5" ht="15.75" x14ac:dyDescent="0.25">
      <c r="A29" s="1"/>
      <c r="B29" s="65"/>
      <c r="C29" s="65"/>
      <c r="D29" s="72"/>
    </row>
    <row r="30" spans="1:5" ht="15.75" x14ac:dyDescent="0.25">
      <c r="A30" s="1"/>
      <c r="B30" s="65"/>
      <c r="C30" s="65"/>
      <c r="D30" s="72"/>
    </row>
    <row r="31" spans="1:5" ht="15.75" x14ac:dyDescent="0.25">
      <c r="A31" s="1"/>
      <c r="B31" s="65"/>
      <c r="C31" s="65"/>
      <c r="D31" s="72"/>
    </row>
    <row r="32" spans="1:5" ht="15.75" x14ac:dyDescent="0.25">
      <c r="A32" s="1" t="s">
        <v>94</v>
      </c>
      <c r="B32" s="65" t="s">
        <v>95</v>
      </c>
      <c r="C32" s="65"/>
      <c r="D32" s="72"/>
    </row>
    <row r="33" spans="1:4" ht="15.75" x14ac:dyDescent="0.25">
      <c r="A33" s="1"/>
      <c r="B33" s="65" t="s">
        <v>96</v>
      </c>
      <c r="C33" s="65"/>
      <c r="D33" s="72"/>
    </row>
    <row r="34" spans="1:4" ht="15.75" x14ac:dyDescent="0.25">
      <c r="A34" s="1"/>
      <c r="B34" s="65" t="s">
        <v>97</v>
      </c>
      <c r="C34" s="65"/>
      <c r="D34" s="72"/>
    </row>
    <row r="35" spans="1:4" ht="15.75" x14ac:dyDescent="0.25">
      <c r="A35" s="1"/>
      <c r="B35" s="65"/>
      <c r="C35" s="65"/>
      <c r="D35" s="72"/>
    </row>
    <row r="36" spans="1:4" ht="15.75" x14ac:dyDescent="0.25">
      <c r="A36" s="1"/>
      <c r="B36" s="65"/>
      <c r="C36" s="65"/>
      <c r="D36" s="72"/>
    </row>
    <row r="37" spans="1:4" ht="15.75" x14ac:dyDescent="0.25">
      <c r="A37" s="1"/>
      <c r="B37" s="65" t="s">
        <v>98</v>
      </c>
      <c r="C37" s="65"/>
      <c r="D37" s="72"/>
    </row>
    <row r="38" spans="1:4" ht="15.75" x14ac:dyDescent="0.25">
      <c r="A38" s="1"/>
      <c r="B38" s="65"/>
      <c r="C38" s="65"/>
      <c r="D38" s="72"/>
    </row>
    <row r="39" spans="1:4" ht="15.75" x14ac:dyDescent="0.25">
      <c r="A39" s="1"/>
      <c r="B39" s="65"/>
      <c r="C39" s="65"/>
      <c r="D39" s="72"/>
    </row>
    <row r="40" spans="1:4" ht="15.75" x14ac:dyDescent="0.25">
      <c r="A40" s="1"/>
      <c r="B40" s="65"/>
      <c r="C40" s="65"/>
      <c r="D40" s="72"/>
    </row>
    <row r="41" spans="1:4" ht="15.75" x14ac:dyDescent="0.25">
      <c r="A41" s="1"/>
      <c r="B41" s="65"/>
      <c r="C41" s="65"/>
      <c r="D41" s="72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2024-02-15T07:10:30Z</dcterms:modified>
</cp:coreProperties>
</file>